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<sst xmlns="http://schemas.openxmlformats.org/spreadsheetml/2006/main" count="37" uniqueCount="35">
  <si>
    <t xml:space="preserve">Slope / Grade in %</t>
  </si>
  <si>
    <t xml:space="preserve">Max Possible Velocity Up Slope Miles Per Hour</t>
  </si>
  <si>
    <t xml:space="preserve">Vehicle Mass Pounds</t>
  </si>
  <si>
    <t xml:space="preserve">Gear Ratio Required For Max Possible Velocity Up Slope (X.XX motor : 1 wheel) </t>
  </si>
  <si>
    <t xml:space="preserve">Acceleration of Gravity m/s^2</t>
  </si>
  <si>
    <t xml:space="preserve">Frontal Area Meter^2</t>
  </si>
  <si>
    <t xml:space="preserve">Drag Coefficient</t>
  </si>
  <si>
    <t xml:space="preserve">Fluid Density of Air in kg/m^3</t>
  </si>
  <si>
    <t xml:space="preserve">Motor Quantity</t>
  </si>
  <si>
    <t xml:space="preserve">Motor KV</t>
  </si>
  <si>
    <t xml:space="preserve">Motor Resistance Ohms</t>
  </si>
  <si>
    <t xml:space="preserve">Battery Current Limit Amps Per Motor</t>
  </si>
  <si>
    <t xml:space="preserve">Battery Voltage</t>
  </si>
  <si>
    <t xml:space="preserve">Tire Diameter in Millimeters</t>
  </si>
  <si>
    <t xml:space="preserve">Max Controller Duty Cycle %</t>
  </si>
  <si>
    <t xml:space="preserve">Motor Current @ Peak Mechanical Power Amps</t>
  </si>
  <si>
    <t xml:space="preserve">Copper Loss Per Motor @ Peak Mechanical Power Watts</t>
  </si>
  <si>
    <t xml:space="preserve">Electrical Power @ Peak Mechanical Power Per Motor Watts</t>
  </si>
  <si>
    <t xml:space="preserve">Peak Mechanical Power Per Motor Watts</t>
  </si>
  <si>
    <t xml:space="preserve">Peak Mechanical Power All Motors Watts</t>
  </si>
  <si>
    <t xml:space="preserve">Motor Torque Per Motor Amp in Newton Meters</t>
  </si>
  <si>
    <t xml:space="preserve">Motor Torque @ Peak Mechanical Power in Newton Meters</t>
  </si>
  <si>
    <t xml:space="preserve">Motor Angular Velocity @ Peak Mechanical Power in Radians Per Second</t>
  </si>
  <si>
    <t xml:space="preserve">Motor Angular Velocity @ Peak Mechanical Power in RPM</t>
  </si>
  <si>
    <t xml:space="preserve">Vehicle Mass in Kilograms</t>
  </si>
  <si>
    <t xml:space="preserve">Sine of Slope</t>
  </si>
  <si>
    <t xml:space="preserve">K - Variable Used For Calculations</t>
  </si>
  <si>
    <t xml:space="preserve">L - Variable Used For Calculations</t>
  </si>
  <si>
    <t xml:space="preserve">J - Variable Used For Calculations</t>
  </si>
  <si>
    <t xml:space="preserve">Max Possible Velocity Up Slope Meters Per Second</t>
  </si>
  <si>
    <t xml:space="preserve">Max Possible Velocity Up Slope Kilometers Per Hour</t>
  </si>
  <si>
    <t xml:space="preserve">Millimeters Traveled Per Tire Rotation</t>
  </si>
  <si>
    <t xml:space="preserve">Max Possible Velocity Up Slope Mllimeters Per Second</t>
  </si>
  <si>
    <t xml:space="preserve">Max Possible Velocity Up Slope Tire Rotations Per Second</t>
  </si>
  <si>
    <t xml:space="preserve">Max Possible Velocity Up Slope Wheel RPM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</si>
</sst>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9" activeCellId="0" sqref="D29"/>
    </sheetView>
  </sheetViews>
  <sheetFormatPr defaultRowHeight="15.75" zeroHeight="false" outlineLevelRow="0" outlineLevelCol="0"/>
  <cols>
    <col collapsed="false" customWidth="true" hidden="false" outlineLevel="0" max="1" min="1" style="0" width="68.71"/>
    <col collapsed="false" customWidth="true" hidden="false" outlineLevel="0" max="3" min="2" style="0" width="14.43"/>
    <col collapsed="false" customWidth="true" hidden="false" outlineLevel="0" max="4" min="4" style="0" width="68.29"/>
    <col collapsed="false" customWidth="true" hidden="false" outlineLevel="0" max="1025" min="5" style="0" width="14.43"/>
  </cols>
  <sheetData>
    <row r="1" customFormat="false" ht="15.75" hidden="false" customHeight="false" outlineLevel="0" collapsed="false">
      <c r="A1" s="1" t="s">
        <v>0</v>
      </c>
      <c r="B1" s="1" t="n">
        <v>0.1</v>
      </c>
      <c r="D1" s="1" t="s">
        <v>1</v>
      </c>
      <c r="E1" s="0" t="n">
        <f aca="false">B30</f>
        <v>18.9103650733071</v>
      </c>
    </row>
    <row r="2" customFormat="false" ht="15.75" hidden="false" customHeight="false" outlineLevel="0" collapsed="false">
      <c r="A2" s="1" t="s">
        <v>2</v>
      </c>
      <c r="B2" s="2" t="n">
        <v>160</v>
      </c>
      <c r="D2" s="1" t="s">
        <v>3</v>
      </c>
      <c r="E2" s="0" t="n">
        <f aca="false">B36</f>
        <v>2.37808231359952</v>
      </c>
    </row>
    <row r="3" customFormat="false" ht="15.75" hidden="false" customHeight="false" outlineLevel="0" collapsed="false">
      <c r="A3" s="1" t="s">
        <v>4</v>
      </c>
      <c r="B3" s="1" t="n">
        <v>9.80655</v>
      </c>
    </row>
    <row r="4" customFormat="false" ht="15.75" hidden="false" customHeight="false" outlineLevel="0" collapsed="false">
      <c r="A4" s="1" t="s">
        <v>5</v>
      </c>
      <c r="B4" s="2" t="n">
        <v>0.6</v>
      </c>
    </row>
    <row r="5" customFormat="false" ht="15.75" hidden="false" customHeight="false" outlineLevel="0" collapsed="false">
      <c r="A5" s="1" t="s">
        <v>6</v>
      </c>
      <c r="B5" s="2" t="n">
        <v>0.75</v>
      </c>
    </row>
    <row r="6" customFormat="false" ht="15.75" hidden="false" customHeight="false" outlineLevel="0" collapsed="false">
      <c r="A6" s="1" t="s">
        <v>7</v>
      </c>
      <c r="B6" s="2" t="n">
        <v>1.225</v>
      </c>
    </row>
    <row r="7" customFormat="false" ht="15.75" hidden="false" customHeight="false" outlineLevel="0" collapsed="false">
      <c r="A7" s="1" t="s">
        <v>8</v>
      </c>
      <c r="B7" s="2" t="n">
        <v>1</v>
      </c>
    </row>
    <row r="8" customFormat="false" ht="15.75" hidden="false" customHeight="false" outlineLevel="0" collapsed="false">
      <c r="A8" s="1" t="s">
        <v>9</v>
      </c>
      <c r="B8" s="2" t="n">
        <v>140</v>
      </c>
    </row>
    <row r="9" customFormat="false" ht="15.75" hidden="false" customHeight="false" outlineLevel="0" collapsed="false">
      <c r="A9" s="1" t="s">
        <v>10</v>
      </c>
      <c r="B9" s="2" t="n">
        <v>0.05</v>
      </c>
    </row>
    <row r="10" customFormat="false" ht="15.75" hidden="false" customHeight="false" outlineLevel="0" collapsed="false">
      <c r="A10" s="1" t="s">
        <v>11</v>
      </c>
      <c r="B10" s="2" t="n">
        <v>22</v>
      </c>
    </row>
    <row r="11" customFormat="false" ht="15.75" hidden="false" customHeight="false" outlineLevel="0" collapsed="false">
      <c r="A11" s="1" t="s">
        <v>12</v>
      </c>
      <c r="B11" s="2" t="n">
        <v>36</v>
      </c>
    </row>
    <row r="12" customFormat="false" ht="15.75" hidden="false" customHeight="false" outlineLevel="0" collapsed="false">
      <c r="A12" s="1" t="s">
        <v>13</v>
      </c>
      <c r="B12" s="2" t="n">
        <v>83</v>
      </c>
    </row>
    <row r="13" customFormat="false" ht="15.75" hidden="false" customHeight="false" outlineLevel="0" collapsed="false">
      <c r="A13" s="1" t="s">
        <v>14</v>
      </c>
      <c r="B13" s="1" t="n">
        <v>0.95</v>
      </c>
    </row>
    <row r="15" customFormat="false" ht="15.75" hidden="false" customHeight="false" outlineLevel="0" collapsed="false">
      <c r="A15" s="1" t="s">
        <v>15</v>
      </c>
      <c r="B15" s="1" t="n">
        <f aca="false">B10/B13</f>
        <v>23.1578947368421</v>
      </c>
    </row>
    <row r="16" customFormat="false" ht="15.75" hidden="false" customHeight="false" outlineLevel="0" collapsed="false">
      <c r="A16" s="1" t="s">
        <v>16</v>
      </c>
      <c r="B16" s="0" t="n">
        <f aca="false">B15^2*B9</f>
        <v>26.814404432133</v>
      </c>
    </row>
    <row r="17" customFormat="false" ht="15.75" hidden="false" customHeight="false" outlineLevel="0" collapsed="false">
      <c r="A17" s="1" t="s">
        <v>17</v>
      </c>
      <c r="B17" s="0" t="n">
        <f aca="false">B10*B11</f>
        <v>792</v>
      </c>
    </row>
    <row r="18" customFormat="false" ht="15.75" hidden="false" customHeight="false" outlineLevel="0" collapsed="false">
      <c r="A18" s="1" t="s">
        <v>18</v>
      </c>
      <c r="B18" s="0" t="n">
        <f aca="false">B17-B16</f>
        <v>765.185595567867</v>
      </c>
    </row>
    <row r="19" customFormat="false" ht="15.75" hidden="false" customHeight="false" outlineLevel="0" collapsed="false">
      <c r="A19" s="1" t="s">
        <v>19</v>
      </c>
      <c r="B19" s="0" t="n">
        <f aca="false">B18*B7</f>
        <v>765.185595567867</v>
      </c>
    </row>
    <row r="20" customFormat="false" ht="15.75" hidden="false" customHeight="false" outlineLevel="0" collapsed="false">
      <c r="A20" s="1" t="s">
        <v>20</v>
      </c>
      <c r="B20" s="0" t="n">
        <f aca="false">60/(2*PI()*B8)</f>
        <v>0.068209261325098</v>
      </c>
    </row>
    <row r="21" customFormat="false" ht="15.75" hidden="false" customHeight="false" outlineLevel="0" collapsed="false">
      <c r="A21" s="1" t="s">
        <v>21</v>
      </c>
      <c r="B21" s="0" t="n">
        <f aca="false">B20*B15</f>
        <v>1.57958289384437</v>
      </c>
    </row>
    <row r="22" customFormat="false" ht="15.75" hidden="false" customHeight="false" outlineLevel="0" collapsed="false">
      <c r="A22" s="1" t="s">
        <v>22</v>
      </c>
      <c r="B22" s="0" t="n">
        <f aca="false">B18/B21</f>
        <v>484.422564051428</v>
      </c>
    </row>
    <row r="23" customFormat="false" ht="15.75" hidden="false" customHeight="false" outlineLevel="0" collapsed="false">
      <c r="A23" s="1" t="s">
        <v>23</v>
      </c>
      <c r="B23" s="3" t="n">
        <f aca="false">B22*(60/(2*PI()))</f>
        <v>4625.89473684211</v>
      </c>
    </row>
    <row r="24" customFormat="false" ht="15.75" hidden="false" customHeight="false" outlineLevel="0" collapsed="false">
      <c r="A24" s="1" t="s">
        <v>24</v>
      </c>
      <c r="B24" s="0" t="n">
        <f aca="false">B2/2.20462</f>
        <v>72.5748655097024</v>
      </c>
    </row>
    <row r="25" customFormat="false" ht="15.75" hidden="false" customHeight="false" outlineLevel="0" collapsed="false">
      <c r="A25" s="1" t="s">
        <v>25</v>
      </c>
      <c r="B25" s="0" t="n">
        <f aca="false">SIN(ATAN(B1))</f>
        <v>0.0995037190209989</v>
      </c>
    </row>
    <row r="26" customFormat="false" ht="15.75" hidden="false" customHeight="false" outlineLevel="0" collapsed="false">
      <c r="A26" s="1" t="s">
        <v>26</v>
      </c>
      <c r="B26" s="0" t="n">
        <f aca="false">B24*B3*B25</f>
        <v>70.8176970736273</v>
      </c>
    </row>
    <row r="27" customFormat="false" ht="15.75" hidden="false" customHeight="false" outlineLevel="0" collapsed="false">
      <c r="A27" s="1" t="s">
        <v>27</v>
      </c>
      <c r="B27" s="0" t="n">
        <f aca="false">(1/2)*B6*B4*B5</f>
        <v>0.275625</v>
      </c>
    </row>
    <row r="28" customFormat="false" ht="15.75" hidden="false" customHeight="false" outlineLevel="0" collapsed="false">
      <c r="A28" s="1" t="s">
        <v>28</v>
      </c>
      <c r="B28" s="0" t="n">
        <f aca="false">B19</f>
        <v>765.185595567867</v>
      </c>
    </row>
    <row r="29" customFormat="false" ht="15.75" hidden="false" customHeight="false" outlineLevel="0" collapsed="false">
      <c r="A29" s="1" t="s">
        <v>29</v>
      </c>
      <c r="B29" s="0" t="n">
        <f aca="false">(SQRT(3) * SQRT(27 * B28^2 * B27^4 + 4 * B26^3 * B27^3) + 9 * B28 * B27^2)^(1 / 3) / (2^(1 / 3) * 3^(2 / 3) * B27) - ((2 / 3)^(1 / 3) * B26) / (SQRT(3) * SQRT(27 * B28^2 * B27^4 + 4 * B26^3 * B27^3) + 9 * B28 * B27^2)^(1 / 3)</f>
        <v>8.45367558955856</v>
      </c>
    </row>
    <row r="30" customFormat="false" ht="15.75" hidden="false" customHeight="false" outlineLevel="0" collapsed="false">
      <c r="A30" s="1" t="s">
        <v>1</v>
      </c>
      <c r="B30" s="0" t="n">
        <f aca="false">B29*2.23694</f>
        <v>18.9103650733071</v>
      </c>
    </row>
    <row r="31" customFormat="false" ht="15.75" hidden="false" customHeight="false" outlineLevel="0" collapsed="false">
      <c r="A31" s="1" t="s">
        <v>30</v>
      </c>
      <c r="B31" s="0" t="n">
        <f aca="false">B30*1.60934</f>
        <v>30.4332069270761</v>
      </c>
    </row>
    <row r="32" customFormat="false" ht="15.75" hidden="false" customHeight="false" outlineLevel="0" collapsed="false">
      <c r="A32" s="1" t="s">
        <v>31</v>
      </c>
      <c r="B32" s="0" t="n">
        <f aca="false">B12*PI()</f>
        <v>260.7521902</v>
      </c>
    </row>
    <row r="33" customFormat="false" ht="15.75" hidden="false" customHeight="false" outlineLevel="0" collapsed="false">
      <c r="A33" s="1" t="s">
        <v>32</v>
      </c>
      <c r="B33" s="0" t="n">
        <f aca="false">B29*1000</f>
        <v>8453.67558955856</v>
      </c>
    </row>
    <row r="34" customFormat="false" ht="15.75" hidden="false" customHeight="false" outlineLevel="0" collapsed="false">
      <c r="A34" s="1" t="s">
        <v>33</v>
      </c>
      <c r="B34" s="0" t="n">
        <f aca="false">B33/B32</f>
        <v>32.4203435571317</v>
      </c>
    </row>
    <row r="35" customFormat="false" ht="15.75" hidden="false" customHeight="false" outlineLevel="0" collapsed="false">
      <c r="A35" s="1" t="s">
        <v>34</v>
      </c>
      <c r="B35" s="0" t="n">
        <f aca="false">B34*60</f>
        <v>1945.2206134279</v>
      </c>
    </row>
    <row r="36" customFormat="false" ht="15.75" hidden="false" customHeight="false" outlineLevel="0" collapsed="false">
      <c r="A36" s="1" t="s">
        <v>3</v>
      </c>
      <c r="B36" s="0" t="n">
        <f aca="false">B23/B35</f>
        <v>2.37808231359952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2020-09-16T23:38:47Z</dcterms:modified>
  <cp:revision>1</cp:revision>
  <dc:subject/>
  <dc:title/>
</cp:coreProperties>
</file>